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ePC\My Documents_laptop DELL\personal\detector minelab\gold ovidiu\clienti externi si int\"/>
    </mc:Choice>
  </mc:AlternateContent>
  <xr:revisionPtr revIDLastSave="0" documentId="8_{ECCDD917-E030-4C80-9D43-3118012810A4}" xr6:coauthVersionLast="47" xr6:coauthVersionMax="47" xr10:uidLastSave="{00000000-0000-0000-0000-000000000000}"/>
  <bookViews>
    <workbookView xWindow="26835" yWindow="915" windowWidth="23445" windowHeight="13965" xr2:uid="{65537BD7-835B-4BFA-A8EB-DF6D98B1BF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1" i="1"/>
  <c r="G20" i="1"/>
  <c r="C19" i="1"/>
  <c r="C18" i="1"/>
  <c r="G18" i="1" s="1"/>
  <c r="C13" i="1"/>
  <c r="D13" i="1" s="1"/>
  <c r="E13" i="1" s="1"/>
  <c r="F13" i="1" s="1"/>
  <c r="G13" i="1" s="1"/>
  <c r="G16" i="1" l="1"/>
  <c r="G15" i="1"/>
  <c r="G22" i="1" s="1"/>
  <c r="G23" i="1" s="1"/>
</calcChain>
</file>

<file path=xl/sharedStrings.xml><?xml version="1.0" encoding="utf-8"?>
<sst xmlns="http://schemas.openxmlformats.org/spreadsheetml/2006/main" count="25" uniqueCount="25">
  <si>
    <t>Raport financiar statie lucru</t>
  </si>
  <si>
    <t>nr concentratoare/statie - u.m. buc</t>
  </si>
  <si>
    <t>capacitate maxima concentrator - u.m. tonne/h</t>
  </si>
  <si>
    <t xml:space="preserve">zile lucratoare/luna - u.m. zile </t>
  </si>
  <si>
    <t>ore lucru/zi/schimb - u.m. ore</t>
  </si>
  <si>
    <t>putere motor - u.m. Kwh</t>
  </si>
  <si>
    <t>cost/Kwh -  u.m. euro/kWh</t>
  </si>
  <si>
    <t>grame aur pe / ora / zi / luna</t>
  </si>
  <si>
    <t>valori / luna lucratoare</t>
  </si>
  <si>
    <t>h</t>
  </si>
  <si>
    <t>zi</t>
  </si>
  <si>
    <t>luna</t>
  </si>
  <si>
    <t>1 schimb de lucru</t>
  </si>
  <si>
    <t>salariu/angajat - 1 angajat/unitate concentrator</t>
  </si>
  <si>
    <t>Total cheltuieli lunare</t>
  </si>
  <si>
    <t>aur/tona mineral - u.m. grame/tona</t>
  </si>
  <si>
    <t>kitco 21 iulie25</t>
  </si>
  <si>
    <t>valoare aur piata 24K -  euro/gram</t>
  </si>
  <si>
    <t>productie</t>
  </si>
  <si>
    <t>garantie speciala pt schimb maxim 3 zile lucratoare</t>
  </si>
  <si>
    <t>costuri energetice lunar</t>
  </si>
  <si>
    <t>retinere valorica vanzare concentrat 55%-35%</t>
  </si>
  <si>
    <t>impozit redeventa</t>
  </si>
  <si>
    <t>BENEFICIU BRUT</t>
  </si>
  <si>
    <t xml:space="preserve">Alte chektuieli neprevazute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</si>
</sst>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164" fontId="0" fillId="0" borderId="0" xfId="1" applyNumberFormat="1" applyFont="1"/>
    <xf numFmtId="43" fontId="2" fillId="0" borderId="0" xfId="1" applyFont="1"/>
    <xf numFmtId="9" fontId="2" fillId="0" borderId="0" xfId="1" applyNumberFormat="1" applyFont="1"/>
    <xf numFmtId="164" fontId="2" fillId="0" borderId="0" xfId="1" applyNumberFormat="1" applyFont="1"/>
    <xf numFmtId="43" fontId="3" fillId="0" borderId="0" xfId="1" applyFont="1"/>
    <xf numFmtId="164" fontId="3" fillId="0" borderId="0" xfId="1" applyNumberFormat="1" applyFont="1"/>
    <xf numFmtId="43" fontId="0" fillId="2" borderId="0" xfId="1" applyFont="1" applyFill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164" fontId="0" fillId="0" borderId="4" xfId="1" applyNumberFormat="1" applyFont="1" applyBorder="1"/>
    <xf numFmtId="43" fontId="0" fillId="0" borderId="5" xfId="1" applyFont="1" applyBorder="1"/>
    <xf numFmtId="43" fontId="0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687A-9A6E-4023-982F-102A7EFE2E52}">
  <dimension ref="B1:G23"/>
  <sheetViews>
    <sheetView tabSelected="1" workbookViewId="0">
      <selection activeCell="G29" sqref="G29"/>
    </sheetView>
  </sheetViews>
  <sheetFormatPr defaultRowHeight="15" x14ac:dyDescent="0.25"/>
  <cols>
    <col min="1" max="1" width="9.140625" style="1"/>
    <col min="2" max="2" width="47" style="1" bestFit="1" customWidth="1"/>
    <col min="3" max="3" width="11" style="1" bestFit="1" customWidth="1"/>
    <col min="4" max="5" width="9.28515625" style="1" bestFit="1" customWidth="1"/>
    <col min="6" max="6" width="9.5703125" style="1" bestFit="1" customWidth="1"/>
    <col min="7" max="7" width="22.85546875" style="1" bestFit="1" customWidth="1"/>
    <col min="8" max="16384" width="9.140625" style="1"/>
  </cols>
  <sheetData>
    <row r="1" spans="2:7" ht="15.75" thickBot="1" x14ac:dyDescent="0.3">
      <c r="B1" s="9" t="s">
        <v>0</v>
      </c>
    </row>
    <row r="2" spans="2:7" x14ac:dyDescent="0.25">
      <c r="B2" s="10" t="s">
        <v>15</v>
      </c>
      <c r="C2" s="11">
        <v>0.25</v>
      </c>
    </row>
    <row r="3" spans="2:7" x14ac:dyDescent="0.25">
      <c r="B3" s="12" t="s">
        <v>1</v>
      </c>
      <c r="C3" s="13">
        <v>1</v>
      </c>
    </row>
    <row r="4" spans="2:7" x14ac:dyDescent="0.25">
      <c r="B4" s="12" t="s">
        <v>2</v>
      </c>
      <c r="C4" s="13">
        <v>25</v>
      </c>
    </row>
    <row r="5" spans="2:7" x14ac:dyDescent="0.25">
      <c r="B5" s="12" t="s">
        <v>17</v>
      </c>
      <c r="C5" s="14">
        <v>92.95</v>
      </c>
      <c r="D5" s="1" t="s">
        <v>16</v>
      </c>
    </row>
    <row r="6" spans="2:7" x14ac:dyDescent="0.25">
      <c r="B6" s="12" t="s">
        <v>3</v>
      </c>
      <c r="C6" s="13">
        <v>22</v>
      </c>
    </row>
    <row r="7" spans="2:7" x14ac:dyDescent="0.25">
      <c r="B7" s="12" t="s">
        <v>4</v>
      </c>
      <c r="C7" s="13">
        <v>8</v>
      </c>
    </row>
    <row r="8" spans="2:7" x14ac:dyDescent="0.25">
      <c r="B8" s="12" t="s">
        <v>5</v>
      </c>
      <c r="C8" s="13">
        <v>5.5</v>
      </c>
    </row>
    <row r="9" spans="2:7" ht="15.75" thickBot="1" x14ac:dyDescent="0.3">
      <c r="B9" s="15" t="s">
        <v>6</v>
      </c>
      <c r="C9" s="16">
        <v>0.5</v>
      </c>
    </row>
    <row r="11" spans="2:7" x14ac:dyDescent="0.25">
      <c r="C11" s="1" t="s">
        <v>18</v>
      </c>
      <c r="D11" s="2" t="s">
        <v>7</v>
      </c>
      <c r="E11" s="2"/>
      <c r="F11" s="2"/>
      <c r="G11" s="1" t="s">
        <v>8</v>
      </c>
    </row>
    <row r="12" spans="2:7" x14ac:dyDescent="0.25">
      <c r="D12" s="1" t="s">
        <v>9</v>
      </c>
      <c r="E12" s="1" t="s">
        <v>10</v>
      </c>
      <c r="F12" s="1" t="s">
        <v>11</v>
      </c>
      <c r="G12" s="1" t="s">
        <v>12</v>
      </c>
    </row>
    <row r="13" spans="2:7" x14ac:dyDescent="0.25">
      <c r="C13" s="1">
        <f>$C$2</f>
        <v>0.25</v>
      </c>
      <c r="D13" s="1">
        <f>C13*$C$4*$C$3</f>
        <v>6.25</v>
      </c>
      <c r="E13" s="1">
        <f>D13*$C$7*$C$3</f>
        <v>50</v>
      </c>
      <c r="F13" s="1">
        <f>E13*$C$6*$C$3</f>
        <v>1100</v>
      </c>
      <c r="G13" s="3">
        <f>F13*$C$5</f>
        <v>102245</v>
      </c>
    </row>
    <row r="14" spans="2:7" x14ac:dyDescent="0.25">
      <c r="G14" s="3"/>
    </row>
    <row r="15" spans="2:7" x14ac:dyDescent="0.25">
      <c r="B15" s="4" t="s">
        <v>21</v>
      </c>
      <c r="C15" s="5">
        <v>0.55000000000000004</v>
      </c>
      <c r="D15" s="4"/>
      <c r="E15" s="4"/>
      <c r="F15" s="4"/>
      <c r="G15" s="6">
        <f>G13*$C$15*$C$3</f>
        <v>56234.750000000007</v>
      </c>
    </row>
    <row r="16" spans="2:7" x14ac:dyDescent="0.25">
      <c r="B16" s="4" t="s">
        <v>22</v>
      </c>
      <c r="C16" s="5">
        <v>0.06</v>
      </c>
      <c r="D16" s="4"/>
      <c r="E16" s="4"/>
      <c r="F16" s="4"/>
      <c r="G16" s="6">
        <f>C16*G13*$C$3</f>
        <v>6134.7</v>
      </c>
    </row>
    <row r="17" spans="2:7" x14ac:dyDescent="0.25">
      <c r="B17" s="4"/>
      <c r="C17" s="4"/>
      <c r="D17" s="4"/>
      <c r="E17" s="4"/>
      <c r="F17" s="4"/>
      <c r="G17" s="6"/>
    </row>
    <row r="18" spans="2:7" x14ac:dyDescent="0.25">
      <c r="B18" s="4" t="s">
        <v>20</v>
      </c>
      <c r="C18" s="4">
        <f>$C$9</f>
        <v>0.5</v>
      </c>
      <c r="D18" s="4"/>
      <c r="E18" s="4"/>
      <c r="F18" s="4"/>
      <c r="G18" s="6">
        <f>C18*C8*$C$7*$C$6*$C$3</f>
        <v>484</v>
      </c>
    </row>
    <row r="19" spans="2:7" x14ac:dyDescent="0.25">
      <c r="B19" s="4" t="s">
        <v>13</v>
      </c>
      <c r="C19" s="4">
        <f>$C$3</f>
        <v>1</v>
      </c>
      <c r="D19" s="4"/>
      <c r="E19" s="4"/>
      <c r="F19" s="4"/>
      <c r="G19" s="6">
        <f>1000*$C$19+(1000*42%)</f>
        <v>1420</v>
      </c>
    </row>
    <row r="20" spans="2:7" x14ac:dyDescent="0.25">
      <c r="B20" s="4" t="s">
        <v>19</v>
      </c>
      <c r="C20" s="4">
        <v>500</v>
      </c>
      <c r="D20" s="4"/>
      <c r="E20" s="4"/>
      <c r="F20" s="4"/>
      <c r="G20" s="6">
        <f>C20</f>
        <v>500</v>
      </c>
    </row>
    <row r="21" spans="2:7" x14ac:dyDescent="0.25">
      <c r="B21" s="4" t="s">
        <v>24</v>
      </c>
      <c r="C21" s="5">
        <v>0.05</v>
      </c>
      <c r="D21" s="4"/>
      <c r="E21" s="4"/>
      <c r="F21" s="4"/>
      <c r="G21" s="6">
        <f>C21*G13</f>
        <v>5112.25</v>
      </c>
    </row>
    <row r="22" spans="2:7" x14ac:dyDescent="0.25">
      <c r="B22" s="4" t="s">
        <v>14</v>
      </c>
      <c r="C22" s="4"/>
      <c r="D22" s="4"/>
      <c r="E22" s="4"/>
      <c r="F22" s="4"/>
      <c r="G22" s="6">
        <f>SUM(G15:G20)</f>
        <v>64773.450000000004</v>
      </c>
    </row>
    <row r="23" spans="2:7" x14ac:dyDescent="0.25">
      <c r="B23" s="7" t="s">
        <v>23</v>
      </c>
      <c r="C23" s="7"/>
      <c r="D23" s="7"/>
      <c r="E23" s="7"/>
      <c r="F23" s="7"/>
      <c r="G23" s="8">
        <f>G13-G22</f>
        <v>37471.549999999996</v>
      </c>
    </row>
  </sheetData>
  <mergeCells count="1">
    <mergeCell ref="D11:F1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arsenie maria</dc:creator>
  <cp:lastModifiedBy>arsenie maria</cp:lastModifiedBy>
  <dcterms:created xsi:type="dcterms:W3CDTF">2025-07-21T07:47:42Z</dcterms:created>
  <dcterms:modified xsi:type="dcterms:W3CDTF">2025-07-21T08:11:10Z</dcterms:modified>
</cp:coreProperties>
</file>